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ummary" sheetId="1" r:id="rId1"/>
    <sheet name="Current" sheetId="2" r:id="rId2"/>
    <sheet name="Business" sheetId="3" r:id="rId3"/>
    <sheet name="AGAR Data" sheetId="4" r:id="rId4"/>
  </sheets>
  <definedNames/>
  <calcPr fullCalcOnLoad="1"/>
</workbook>
</file>

<file path=xl/sharedStrings.xml><?xml version="1.0" encoding="utf-8"?>
<sst xmlns="http://schemas.openxmlformats.org/spreadsheetml/2006/main" count="209" uniqueCount="119">
  <si>
    <t>Middridge Parish Council Balance Sheet 2022/23</t>
  </si>
  <si>
    <t>Annual Income and Expenditure Account</t>
  </si>
  <si>
    <t>INCOME</t>
  </si>
  <si>
    <t>EXPENDITURE</t>
  </si>
  <si>
    <t>Precept</t>
  </si>
  <si>
    <t>Staff Costs</t>
  </si>
  <si>
    <t>Other Income</t>
  </si>
  <si>
    <t>Other Expenditure</t>
  </si>
  <si>
    <t>Grants</t>
  </si>
  <si>
    <t>Administration</t>
  </si>
  <si>
    <t>DCC Parish Paths</t>
  </si>
  <si>
    <t>Insurance</t>
  </si>
  <si>
    <t>VAT Refund from 2021/22</t>
  </si>
  <si>
    <t>Donations</t>
  </si>
  <si>
    <t>Bank Interest</t>
  </si>
  <si>
    <t>Miscellaneous</t>
  </si>
  <si>
    <t>Maintenance</t>
  </si>
  <si>
    <t>Christmas</t>
  </si>
  <si>
    <t>VAT</t>
  </si>
  <si>
    <t>Payment from Business A/C</t>
  </si>
  <si>
    <t>Sub-Total</t>
  </si>
  <si>
    <t>TOTAL EXPENDITURE</t>
  </si>
  <si>
    <t>Surplus for Year</t>
  </si>
  <si>
    <t>TOTAL INCOME</t>
  </si>
  <si>
    <t>TOTAL</t>
  </si>
  <si>
    <t>Bank Reconciliation</t>
  </si>
  <si>
    <t>ASSETS</t>
  </si>
  <si>
    <t>LIABILITIES</t>
  </si>
  <si>
    <t>Cash at Bank</t>
  </si>
  <si>
    <t>Business Premium A/C</t>
  </si>
  <si>
    <t>Business A/C brought forward</t>
  </si>
  <si>
    <t>Community A/C brought forward</t>
  </si>
  <si>
    <t>Community A/C (Net)</t>
  </si>
  <si>
    <t>Outstanding Debits – Credits</t>
  </si>
  <si>
    <t>Community A/C (Statement)</t>
  </si>
  <si>
    <t>Community Account</t>
  </si>
  <si>
    <t>Opening Balance (01/04/22)</t>
  </si>
  <si>
    <t>Final Balance</t>
  </si>
  <si>
    <t>(Net – assuming all Cheques presented, and Direct Debits and Credit Transfers accounted for)</t>
  </si>
  <si>
    <t>Date</t>
  </si>
  <si>
    <t>Staff</t>
  </si>
  <si>
    <t>Trans to</t>
  </si>
  <si>
    <t>Parish</t>
  </si>
  <si>
    <t>Trans from</t>
  </si>
  <si>
    <t>Signed</t>
  </si>
  <si>
    <t>Payee</t>
  </si>
  <si>
    <t>Type</t>
  </si>
  <si>
    <t>Amount</t>
  </si>
  <si>
    <t>Costs</t>
  </si>
  <si>
    <t>Admin</t>
  </si>
  <si>
    <t>Insure</t>
  </si>
  <si>
    <t>Donate</t>
  </si>
  <si>
    <t>Misc.</t>
  </si>
  <si>
    <t>Maint.</t>
  </si>
  <si>
    <t>Xmas</t>
  </si>
  <si>
    <t>Paid</t>
  </si>
  <si>
    <t>Business</t>
  </si>
  <si>
    <t>Details</t>
  </si>
  <si>
    <t>Paths</t>
  </si>
  <si>
    <t>Refund</t>
  </si>
  <si>
    <t>T P Jones LLP – Payroll preparation</t>
  </si>
  <si>
    <t>BACS</t>
  </si>
  <si>
    <t>DCC Precept</t>
  </si>
  <si>
    <t>Croner; Face2Face</t>
  </si>
  <si>
    <t>DD</t>
  </si>
  <si>
    <t>HMRC; 2021/22 VAT Refund</t>
  </si>
  <si>
    <t>Croner; HR Services</t>
  </si>
  <si>
    <r>
      <rPr>
        <sz val="10"/>
        <rFont val="Arial"/>
        <family val="2"/>
      </rPr>
      <t>PPP;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Cut Payment</t>
    </r>
  </si>
  <si>
    <r>
      <rPr>
        <sz val="10"/>
        <rFont val="Arial"/>
        <family val="2"/>
      </rPr>
      <t>PPP;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Cut Payment</t>
    </r>
  </si>
  <si>
    <t>Zurich Town &amp; Parish; Insurance</t>
  </si>
  <si>
    <t>HMRC; part 2022/23 VAT Refund</t>
  </si>
  <si>
    <t>CDALC; Annual Subscription</t>
  </si>
  <si>
    <t>Colin Gray; Auditor Honorarium</t>
  </si>
  <si>
    <t>Digital Edge; Website Domain Name</t>
  </si>
  <si>
    <t>Harold Howe; Xmas Lights Repairs</t>
  </si>
  <si>
    <t>Harold Howe; Tracey Bouquet</t>
  </si>
  <si>
    <t>Christmas Direct; Light Strings</t>
  </si>
  <si>
    <t>ICO; Data Protection Fee</t>
  </si>
  <si>
    <t>Npower; Xmas Electricity</t>
  </si>
  <si>
    <t>Tony Towers – New Goal Net &amp; Pegs</t>
  </si>
  <si>
    <r>
      <rPr>
        <sz val="10"/>
        <rFont val="Arial"/>
        <family val="2"/>
      </rPr>
      <t>Hayfields Contracting – PP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Cut</t>
    </r>
  </si>
  <si>
    <t>Play Safety; Playground Inspection</t>
  </si>
  <si>
    <t>FSDR; Annual Corporate Membership</t>
  </si>
  <si>
    <t>CDALC; 3 Training Sessions</t>
  </si>
  <si>
    <t>Hayfields Contracting –Car-park Gates</t>
  </si>
  <si>
    <r>
      <rPr>
        <sz val="10"/>
        <rFont val="Arial"/>
        <family val="2"/>
      </rPr>
      <t>Hayfields Contracting – PP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Cut</t>
    </r>
  </si>
  <si>
    <t>Harold Howe; Tubs Maintenance</t>
  </si>
  <si>
    <t>Harold Howe; New Tubs &amp; Compost</t>
  </si>
  <si>
    <t>Royal British Legion</t>
  </si>
  <si>
    <t>D Johnson; Christmas Tree</t>
  </si>
  <si>
    <t>Hayfields Contracting; Village Green</t>
  </si>
  <si>
    <t>Harold Howe; Xmas Light Repairs</t>
  </si>
  <si>
    <t>NOTE – VAT RECLAIMED up to here!</t>
  </si>
  <si>
    <t xml:space="preserve">D Batey; Quarry Action Expenses </t>
  </si>
  <si>
    <t>Woodham Com Assoc; Defibrillator</t>
  </si>
  <si>
    <t>DCC; Walkers Lane Maintenance</t>
  </si>
  <si>
    <t>Planning Advice; Neighbourhood Plan</t>
  </si>
  <si>
    <t>Hayfields Contracting – Xmas Tree</t>
  </si>
  <si>
    <t>Digital Edge; Website Hosting</t>
  </si>
  <si>
    <t>Tony Towers – Tub Preservative</t>
  </si>
  <si>
    <t>TOTALS</t>
  </si>
  <si>
    <t xml:space="preserve">NOTE: </t>
  </si>
  <si>
    <t>when entering Cheques or BACS Payments, always enter the Amount excluding VAT, and the VAT Paid (where relevant), in the</t>
  </si>
  <si>
    <t>appropriate Expenditure Category Column separately; the Spreadsheet will sum these entries in the Amount Column.</t>
  </si>
  <si>
    <t>ALWAYS check that this corresponds to the actual Payment value!</t>
  </si>
  <si>
    <t>Since the COVID pandemic, payments are now made by BACS (Credit Transfer) or Direct Debit whenever practical!</t>
  </si>
  <si>
    <t>Business Premium Account</t>
  </si>
  <si>
    <t>Transfer</t>
  </si>
  <si>
    <t>In</t>
  </si>
  <si>
    <t>Interest</t>
  </si>
  <si>
    <t>Out</t>
  </si>
  <si>
    <t>AGAR Data</t>
  </si>
  <si>
    <t>Item</t>
  </si>
  <si>
    <t>Raw Data</t>
  </si>
  <si>
    <t>Rounded</t>
  </si>
  <si>
    <t>Used</t>
  </si>
  <si>
    <t>!+2+3</t>
  </si>
  <si>
    <t>4+5+6</t>
  </si>
  <si>
    <t>ERROR =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</si>
</sst>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£-809]#,##0.00;[RED]\-[$£-809]#,##0.00"/>
    <numFmt numFmtId="166" formatCode="dd/mm/yy"/>
    <numFmt numFmtId="167" formatCode="0"/>
    <numFmt numFmtId="168" formatCode="General"/>
  </numFmts>
  <fonts count="2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right"/>
    </xf>
    <xf numFmtId="164" fontId="0" fillId="0" borderId="0" xfId="0" applyAlignment="1">
      <alignment horizontal="right"/>
    </xf>
    <xf numFmtId="164" fontId="12" fillId="0" borderId="0" xfId="0" applyFont="1" applyAlignment="1">
      <alignment horizontal="center"/>
    </xf>
    <xf numFmtId="165" fontId="13" fillId="0" borderId="0" xfId="0" applyNumberFormat="1" applyFont="1" applyAlignment="1">
      <alignment horizontal="center"/>
    </xf>
    <xf numFmtId="164" fontId="13" fillId="0" borderId="0" xfId="0" applyFont="1" applyAlignment="1">
      <alignment horizontal="center"/>
    </xf>
    <xf numFmtId="164" fontId="14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left"/>
    </xf>
    <xf numFmtId="164" fontId="15" fillId="0" borderId="0" xfId="0" applyFont="1" applyAlignment="1">
      <alignment horizontal="center"/>
    </xf>
    <xf numFmtId="164" fontId="16" fillId="0" borderId="0" xfId="0" applyFont="1" applyAlignment="1">
      <alignment horizontal="right"/>
    </xf>
    <xf numFmtId="165" fontId="16" fillId="0" borderId="0" xfId="0" applyNumberFormat="1" applyFont="1" applyAlignment="1">
      <alignment horizontal="right"/>
    </xf>
    <xf numFmtId="164" fontId="16" fillId="0" borderId="0" xfId="0" applyFont="1" applyAlignment="1">
      <alignment horizontal="center"/>
    </xf>
    <xf numFmtId="164" fontId="17" fillId="0" borderId="0" xfId="0" applyFont="1" applyAlignment="1">
      <alignment horizontal="right"/>
    </xf>
    <xf numFmtId="165" fontId="17" fillId="0" borderId="0" xfId="0" applyNumberFormat="1" applyFont="1" applyAlignment="1">
      <alignment horizontal="right"/>
    </xf>
    <xf numFmtId="164" fontId="18" fillId="0" borderId="0" xfId="0" applyFont="1" applyAlignment="1">
      <alignment/>
    </xf>
    <xf numFmtId="164" fontId="19" fillId="0" borderId="0" xfId="0" applyFont="1" applyAlignment="1">
      <alignment horizontal="center"/>
    </xf>
    <xf numFmtId="165" fontId="16" fillId="0" borderId="0" xfId="0" applyNumberFormat="1" applyFont="1" applyAlignment="1">
      <alignment horizontal="right"/>
    </xf>
    <xf numFmtId="164" fontId="12" fillId="0" borderId="0" xfId="0" applyFont="1" applyAlignment="1">
      <alignment horizontal="right"/>
    </xf>
    <xf numFmtId="164" fontId="20" fillId="0" borderId="0" xfId="0" applyFont="1" applyAlignment="1">
      <alignment horizontal="right"/>
    </xf>
    <xf numFmtId="165" fontId="20" fillId="0" borderId="0" xfId="0" applyNumberFormat="1" applyFont="1" applyAlignment="1">
      <alignment horizontal="right"/>
    </xf>
    <xf numFmtId="165" fontId="20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left"/>
    </xf>
    <xf numFmtId="164" fontId="13" fillId="0" borderId="0" xfId="0" applyFont="1" applyAlignment="1">
      <alignment horizontal="right"/>
    </xf>
    <xf numFmtId="166" fontId="0" fillId="0" borderId="0" xfId="0" applyNumberFormat="1" applyAlignment="1">
      <alignment horizontal="center"/>
    </xf>
    <xf numFmtId="164" fontId="21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right"/>
    </xf>
    <xf numFmtId="164" fontId="16" fillId="0" borderId="0" xfId="0" applyFont="1" applyAlignment="1">
      <alignment horizontal="left"/>
    </xf>
    <xf numFmtId="165" fontId="16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7" fontId="16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C38" sqref="C38"/>
    </sheetView>
  </sheetViews>
  <sheetFormatPr defaultColWidth="9.140625" defaultRowHeight="14.25" customHeight="1"/>
  <cols>
    <col min="1" max="1" width="24.421875" style="1" customWidth="1"/>
    <col min="2" max="2" width="4.421875" style="0" customWidth="1"/>
    <col min="3" max="3" width="11.421875" style="2" customWidth="1"/>
    <col min="4" max="4" width="5.421875" style="0" customWidth="1"/>
    <col min="5" max="5" width="23.57421875" style="0" customWidth="1"/>
    <col min="6" max="6" width="4.421875" style="0" customWidth="1"/>
    <col min="7" max="7" width="11.421875" style="3" customWidth="1"/>
    <col min="8" max="16384" width="10.421875" style="0" customWidth="1"/>
  </cols>
  <sheetData>
    <row r="1" ht="24.75" customHeight="1">
      <c r="D1" s="4" t="s">
        <v>0</v>
      </c>
    </row>
    <row r="3" spans="3:5" ht="18.75" customHeight="1">
      <c r="C3" s="3"/>
      <c r="D3" s="5" t="s">
        <v>1</v>
      </c>
      <c r="E3" s="6"/>
    </row>
    <row r="5" spans="2:6" ht="16.5" customHeight="1">
      <c r="B5" s="7" t="s">
        <v>2</v>
      </c>
      <c r="F5" s="7" t="s">
        <v>3</v>
      </c>
    </row>
    <row r="7" spans="1:7" ht="14.25" customHeight="1">
      <c r="A7" s="8" t="s">
        <v>4</v>
      </c>
      <c r="C7" s="2">
        <f>Current!R62</f>
        <v>10004.57</v>
      </c>
      <c r="E7" s="8" t="s">
        <v>5</v>
      </c>
      <c r="G7" s="2">
        <f>Current!E62</f>
        <v>0</v>
      </c>
    </row>
    <row r="8" spans="1:7" ht="14.25" customHeight="1">
      <c r="A8" s="9"/>
      <c r="E8" s="9"/>
      <c r="G8" s="2"/>
    </row>
    <row r="9" spans="1:7" ht="15.75" customHeight="1">
      <c r="A9" s="9"/>
      <c r="B9" s="10" t="s">
        <v>6</v>
      </c>
      <c r="F9" s="10" t="s">
        <v>7</v>
      </c>
      <c r="G9"/>
    </row>
    <row r="10" spans="1:7" ht="14.25" customHeight="1">
      <c r="A10" s="9"/>
      <c r="E10" s="9"/>
      <c r="G10" s="2"/>
    </row>
    <row r="11" spans="1:7" ht="14.25" customHeight="1">
      <c r="A11" s="8" t="s">
        <v>8</v>
      </c>
      <c r="C11" s="2">
        <f>Current!U62</f>
        <v>0</v>
      </c>
      <c r="E11" s="8" t="s">
        <v>9</v>
      </c>
      <c r="G11" s="2">
        <f>Current!F62</f>
        <v>3089.06</v>
      </c>
    </row>
    <row r="12" spans="1:7" ht="14.25" customHeight="1">
      <c r="A12" s="8" t="s">
        <v>10</v>
      </c>
      <c r="C12" s="2">
        <f>Current!S62</f>
        <v>900</v>
      </c>
      <c r="E12" s="8" t="s">
        <v>11</v>
      </c>
      <c r="G12" s="2">
        <f>Current!G62</f>
        <v>645.5</v>
      </c>
    </row>
    <row r="13" spans="1:7" ht="14.25" customHeight="1">
      <c r="A13" s="8" t="s">
        <v>12</v>
      </c>
      <c r="C13" s="2">
        <f>Current!T62</f>
        <v>2934.99</v>
      </c>
      <c r="E13" s="8" t="s">
        <v>13</v>
      </c>
      <c r="G13" s="2">
        <f>Current!H62</f>
        <v>50</v>
      </c>
    </row>
    <row r="14" spans="1:7" ht="14.25" customHeight="1">
      <c r="A14" s="8" t="s">
        <v>14</v>
      </c>
      <c r="C14" s="2">
        <f>Business!D18</f>
        <v>5.66</v>
      </c>
      <c r="E14" s="8" t="s">
        <v>15</v>
      </c>
      <c r="G14" s="2">
        <f>Current!I62</f>
        <v>2982.25</v>
      </c>
    </row>
    <row r="15" spans="1:7" ht="14.25" customHeight="1">
      <c r="A15" s="8" t="s">
        <v>15</v>
      </c>
      <c r="C15" s="2">
        <f>Current!V62</f>
        <v>0</v>
      </c>
      <c r="E15" s="8" t="s">
        <v>16</v>
      </c>
      <c r="G15" s="2">
        <f>Current!J62</f>
        <v>3966.35</v>
      </c>
    </row>
    <row r="16" spans="5:7" ht="14.25" customHeight="1">
      <c r="E16" s="8" t="s">
        <v>17</v>
      </c>
      <c r="G16" s="2">
        <f>Current!K62</f>
        <v>1327.51</v>
      </c>
    </row>
    <row r="17" spans="5:7" ht="14.25" customHeight="1">
      <c r="E17" s="8" t="s">
        <v>18</v>
      </c>
      <c r="G17" s="2">
        <f>Current!L62</f>
        <v>1662.81</v>
      </c>
    </row>
    <row r="18" spans="5:7" ht="14.25" customHeight="1">
      <c r="E18" s="1" t="s">
        <v>19</v>
      </c>
      <c r="G18" s="2">
        <f>Business!E18</f>
        <v>0</v>
      </c>
    </row>
    <row r="19" ht="14.25" customHeight="1">
      <c r="E19" s="1"/>
    </row>
    <row r="20" spans="1:7" ht="14.25" customHeight="1">
      <c r="A20" s="11" t="s">
        <v>20</v>
      </c>
      <c r="C20" s="12">
        <f>SUM(C11:C15)</f>
        <v>3840.6499999999996</v>
      </c>
      <c r="E20" s="11" t="s">
        <v>20</v>
      </c>
      <c r="G20" s="12">
        <f>SUM(G11:G18)</f>
        <v>13723.48</v>
      </c>
    </row>
    <row r="21" spans="5:7" ht="14.25" customHeight="1">
      <c r="E21" s="13"/>
      <c r="G21" s="12"/>
    </row>
    <row r="22" spans="5:7" ht="14.25" customHeight="1">
      <c r="E22" s="14" t="s">
        <v>21</v>
      </c>
      <c r="G22" s="15">
        <f>G7+G20</f>
        <v>13723.48</v>
      </c>
    </row>
    <row r="23" ht="14.25" customHeight="1">
      <c r="E23" s="1"/>
    </row>
    <row r="24" spans="5:7" ht="14.25" customHeight="1">
      <c r="E24" s="3" t="s">
        <v>22</v>
      </c>
      <c r="G24" s="12">
        <f>C26-G22</f>
        <v>121.73999999999978</v>
      </c>
    </row>
    <row r="26" spans="1:7" ht="16.5" customHeight="1">
      <c r="A26" s="14" t="s">
        <v>23</v>
      </c>
      <c r="C26" s="15">
        <f>C7+C20</f>
        <v>13845.22</v>
      </c>
      <c r="D26" s="16"/>
      <c r="E26" s="14" t="s">
        <v>24</v>
      </c>
      <c r="G26" s="15">
        <f>G22+G24</f>
        <v>13845.22</v>
      </c>
    </row>
    <row r="28" ht="18.75" customHeight="1">
      <c r="D28" s="5" t="s">
        <v>25</v>
      </c>
    </row>
    <row r="30" spans="2:6" ht="16.5" customHeight="1">
      <c r="B30" s="7" t="s">
        <v>26</v>
      </c>
      <c r="F30" s="7" t="s">
        <v>27</v>
      </c>
    </row>
    <row r="32" ht="14.25" customHeight="1">
      <c r="B32" s="17" t="s">
        <v>28</v>
      </c>
    </row>
    <row r="34" spans="1:7" ht="14.25" customHeight="1">
      <c r="A34" s="3" t="s">
        <v>29</v>
      </c>
      <c r="C34" s="12">
        <f>Business!E22</f>
        <v>2594.5699999999997</v>
      </c>
      <c r="F34" s="8" t="s">
        <v>30</v>
      </c>
      <c r="G34" s="12">
        <v>2588.91</v>
      </c>
    </row>
    <row r="35" spans="1:7" ht="14.25" customHeight="1">
      <c r="A35"/>
      <c r="C35"/>
      <c r="F35" s="8" t="s">
        <v>31</v>
      </c>
      <c r="G35" s="12">
        <v>2185.75</v>
      </c>
    </row>
    <row r="36" spans="1:7" ht="14.25" customHeight="1">
      <c r="A36" s="3" t="s">
        <v>32</v>
      </c>
      <c r="C36" s="2">
        <f>Current!R3</f>
        <v>2301.83</v>
      </c>
      <c r="G36" s="12"/>
    </row>
    <row r="37" spans="1:7" ht="14.25" customHeight="1">
      <c r="A37" s="3" t="s">
        <v>33</v>
      </c>
      <c r="C37" s="12">
        <v>0</v>
      </c>
      <c r="E37" s="11" t="s">
        <v>20</v>
      </c>
      <c r="G37" s="12">
        <f>SUM(G34:G36)</f>
        <v>4774.66</v>
      </c>
    </row>
    <row r="38" spans="1:7" ht="14.25" customHeight="1">
      <c r="A38" s="3" t="s">
        <v>34</v>
      </c>
      <c r="C38" s="18">
        <f>C36+C37</f>
        <v>2301.83</v>
      </c>
      <c r="G38" s="12"/>
    </row>
    <row r="39" spans="1:7" ht="14.25" customHeight="1">
      <c r="A39"/>
      <c r="C39"/>
      <c r="E39" s="3" t="s">
        <v>22</v>
      </c>
      <c r="G39" s="12">
        <f>G24</f>
        <v>121.73999999999978</v>
      </c>
    </row>
    <row r="40" ht="14.25" customHeight="1">
      <c r="G40" s="2"/>
    </row>
    <row r="41" spans="1:7" ht="16.5" customHeight="1">
      <c r="A41" s="14" t="s">
        <v>24</v>
      </c>
      <c r="C41" s="15">
        <f>C34+C36</f>
        <v>4896.4</v>
      </c>
      <c r="E41" s="14" t="s">
        <v>24</v>
      </c>
      <c r="G41" s="15">
        <f>G37+G39</f>
        <v>4896.4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8"/>
  <sheetViews>
    <sheetView workbookViewId="0" topLeftCell="A1">
      <selection activeCell="N60" sqref="N60"/>
    </sheetView>
  </sheetViews>
  <sheetFormatPr defaultColWidth="9.140625" defaultRowHeight="8.25" customHeight="1"/>
  <cols>
    <col min="1" max="1" width="8.421875" style="1" customWidth="1"/>
    <col min="2" max="2" width="32.140625" style="1" customWidth="1"/>
    <col min="3" max="3" width="9.00390625" style="1" customWidth="1"/>
    <col min="4" max="4" width="10.7109375" style="3" customWidth="1"/>
    <col min="5" max="5" width="8.57421875" style="3" customWidth="1"/>
    <col min="6" max="6" width="9.57421875" style="3" customWidth="1"/>
    <col min="7" max="7" width="7.421875" style="3" customWidth="1"/>
    <col min="8" max="8" width="8.421875" style="3" customWidth="1"/>
    <col min="9" max="9" width="9.140625" style="3" customWidth="1"/>
    <col min="10" max="10" width="9.421875" style="3" customWidth="1"/>
    <col min="11" max="11" width="9.8515625" style="3" customWidth="1"/>
    <col min="12" max="12" width="9.421875" style="3" customWidth="1"/>
    <col min="13" max="13" width="8.421875" style="3" customWidth="1"/>
    <col min="14" max="14" width="2.421875" style="1" customWidth="1"/>
    <col min="15" max="15" width="11.421875" style="1" customWidth="1"/>
    <col min="16" max="16" width="33.421875" style="1" customWidth="1"/>
    <col min="17" max="17" width="10.140625" style="3" customWidth="1"/>
    <col min="18" max="18" width="12.57421875" style="3" customWidth="1"/>
    <col min="19" max="19" width="9.00390625" style="3" customWidth="1"/>
    <col min="20" max="20" width="9.421875" style="3" customWidth="1"/>
    <col min="21" max="21" width="11.421875" style="3" customWidth="1"/>
    <col min="22" max="22" width="8.421875" style="3" customWidth="1"/>
    <col min="23" max="23" width="9.421875" style="3" customWidth="1"/>
    <col min="24" max="24" width="2.421875" style="1" customWidth="1"/>
    <col min="25" max="16384" width="10.421875" style="0" customWidth="1"/>
  </cols>
  <sheetData>
    <row r="1" ht="22.5" customHeight="1">
      <c r="E1" s="4" t="s">
        <v>35</v>
      </c>
    </row>
    <row r="2" ht="12.75" customHeight="1">
      <c r="E2" s="19"/>
    </row>
    <row r="3" spans="2:19" ht="15.75" customHeight="1">
      <c r="B3" s="20" t="s">
        <v>36</v>
      </c>
      <c r="D3" s="21">
        <f>Summary!G35</f>
        <v>2185.75</v>
      </c>
      <c r="E3" s="19"/>
      <c r="P3" s="20" t="s">
        <v>37</v>
      </c>
      <c r="R3" s="22">
        <f>D3+Q62-D62</f>
        <v>2301.83</v>
      </c>
      <c r="S3" s="23" t="s">
        <v>38</v>
      </c>
    </row>
    <row r="4" ht="15" customHeight="1"/>
    <row r="5" spans="5:20" ht="20.25" customHeight="1">
      <c r="E5"/>
      <c r="G5" s="6" t="s">
        <v>3</v>
      </c>
      <c r="T5" s="24" t="s">
        <v>2</v>
      </c>
    </row>
    <row r="6" ht="8.25" customHeight="1">
      <c r="B6" s="25"/>
    </row>
    <row r="7" spans="1:23" ht="13.5" customHeight="1">
      <c r="A7" s="26" t="s">
        <v>39</v>
      </c>
      <c r="B7" s="26"/>
      <c r="C7" s="26"/>
      <c r="D7" s="26"/>
      <c r="E7" s="26" t="s">
        <v>40</v>
      </c>
      <c r="F7" s="26"/>
      <c r="G7" s="26"/>
      <c r="H7" s="26"/>
      <c r="I7" s="26"/>
      <c r="J7" s="26"/>
      <c r="K7" s="26"/>
      <c r="L7" s="26" t="s">
        <v>18</v>
      </c>
      <c r="M7" s="26" t="s">
        <v>41</v>
      </c>
      <c r="O7" s="26"/>
      <c r="P7" s="26"/>
      <c r="Q7" s="26"/>
      <c r="R7" s="26"/>
      <c r="S7" s="26" t="s">
        <v>42</v>
      </c>
      <c r="T7" s="26" t="s">
        <v>18</v>
      </c>
      <c r="U7" s="26"/>
      <c r="V7" s="26"/>
      <c r="W7" s="26" t="s">
        <v>43</v>
      </c>
    </row>
    <row r="8" spans="1:23" ht="13.5" customHeight="1">
      <c r="A8" s="26" t="s">
        <v>44</v>
      </c>
      <c r="B8" s="26" t="s">
        <v>45</v>
      </c>
      <c r="C8" s="26" t="s">
        <v>46</v>
      </c>
      <c r="D8" s="26" t="s">
        <v>47</v>
      </c>
      <c r="E8" s="26" t="s">
        <v>48</v>
      </c>
      <c r="F8" s="26" t="s">
        <v>49</v>
      </c>
      <c r="G8" s="26" t="s">
        <v>50</v>
      </c>
      <c r="H8" s="26" t="s">
        <v>51</v>
      </c>
      <c r="I8" s="26" t="s">
        <v>52</v>
      </c>
      <c r="J8" s="26" t="s">
        <v>53</v>
      </c>
      <c r="K8" s="26" t="s">
        <v>54</v>
      </c>
      <c r="L8" s="26" t="s">
        <v>55</v>
      </c>
      <c r="M8" s="26" t="s">
        <v>56</v>
      </c>
      <c r="O8" s="26" t="s">
        <v>39</v>
      </c>
      <c r="P8" s="26" t="s">
        <v>57</v>
      </c>
      <c r="Q8" s="26" t="s">
        <v>47</v>
      </c>
      <c r="R8" s="26" t="s">
        <v>4</v>
      </c>
      <c r="S8" s="26" t="s">
        <v>58</v>
      </c>
      <c r="T8" s="26" t="s">
        <v>59</v>
      </c>
      <c r="U8" s="26" t="s">
        <v>8</v>
      </c>
      <c r="V8" s="26" t="s">
        <v>52</v>
      </c>
      <c r="W8" s="26" t="s">
        <v>56</v>
      </c>
    </row>
    <row r="9" ht="7.5" customHeight="1"/>
    <row r="10" spans="1:23" ht="13.5" customHeight="1">
      <c r="A10" s="25">
        <v>44658</v>
      </c>
      <c r="B10" s="1" t="s">
        <v>60</v>
      </c>
      <c r="C10" s="1" t="s">
        <v>61</v>
      </c>
      <c r="D10" s="2">
        <f aca="true" t="shared" si="0" ref="D10:D60">SUM(E10:M10)</f>
        <v>73.2</v>
      </c>
      <c r="E10" s="2"/>
      <c r="F10" s="2">
        <v>61</v>
      </c>
      <c r="G10" s="2"/>
      <c r="H10" s="2"/>
      <c r="I10"/>
      <c r="J10" s="2"/>
      <c r="K10" s="2"/>
      <c r="L10" s="2">
        <v>12.2</v>
      </c>
      <c r="N10" s="27"/>
      <c r="O10" s="25">
        <v>44652</v>
      </c>
      <c r="P10" s="1" t="s">
        <v>62</v>
      </c>
      <c r="Q10" s="2">
        <f aca="true" t="shared" si="1" ref="Q10:Q14">SUM(R10:W10)</f>
        <v>10004.57</v>
      </c>
      <c r="R10" s="2">
        <v>10004.57</v>
      </c>
      <c r="S10" s="2"/>
      <c r="T10" s="2"/>
      <c r="U10" s="2"/>
      <c r="V10" s="2"/>
      <c r="W10" s="2"/>
    </row>
    <row r="11" spans="1:23" ht="13.5" customHeight="1">
      <c r="A11" s="25">
        <v>44659</v>
      </c>
      <c r="B11" s="1" t="s">
        <v>63</v>
      </c>
      <c r="C11" s="1" t="s">
        <v>64</v>
      </c>
      <c r="D11" s="2">
        <f t="shared" si="0"/>
        <v>169</v>
      </c>
      <c r="E11" s="28"/>
      <c r="F11" s="2">
        <v>140.84</v>
      </c>
      <c r="G11" s="2"/>
      <c r="H11" s="2"/>
      <c r="I11" s="2"/>
      <c r="J11" s="2"/>
      <c r="K11" s="2"/>
      <c r="L11" s="2">
        <v>28.16</v>
      </c>
      <c r="N11" s="27"/>
      <c r="O11" s="25">
        <v>44782</v>
      </c>
      <c r="P11" s="27" t="s">
        <v>65</v>
      </c>
      <c r="Q11" s="2">
        <f t="shared" si="1"/>
        <v>1528.09</v>
      </c>
      <c r="R11"/>
      <c r="S11"/>
      <c r="T11" s="2">
        <v>1528.09</v>
      </c>
      <c r="U11" s="2"/>
      <c r="V11" s="2"/>
      <c r="W11" s="2"/>
    </row>
    <row r="12" spans="1:23" ht="13.5" customHeight="1">
      <c r="A12" s="25">
        <v>44679</v>
      </c>
      <c r="B12" s="1" t="s">
        <v>66</v>
      </c>
      <c r="C12" s="1" t="s">
        <v>64</v>
      </c>
      <c r="D12" s="2">
        <f t="shared" si="0"/>
        <v>145.02</v>
      </c>
      <c r="E12"/>
      <c r="F12" s="2">
        <v>121.98</v>
      </c>
      <c r="G12" s="2"/>
      <c r="H12" s="2"/>
      <c r="I12" s="2"/>
      <c r="J12" s="2"/>
      <c r="K12" s="2"/>
      <c r="L12" s="2">
        <v>23.04</v>
      </c>
      <c r="N12" s="27"/>
      <c r="O12" s="25">
        <v>44792</v>
      </c>
      <c r="P12" s="1" t="s">
        <v>67</v>
      </c>
      <c r="Q12" s="2">
        <f t="shared" si="1"/>
        <v>450</v>
      </c>
      <c r="R12" s="2"/>
      <c r="S12" s="2">
        <v>450</v>
      </c>
      <c r="T12" s="2"/>
      <c r="U12" s="2"/>
      <c r="V12" s="2"/>
      <c r="W12"/>
    </row>
    <row r="13" spans="1:24" ht="13.5" customHeight="1">
      <c r="A13" s="25">
        <v>44691</v>
      </c>
      <c r="B13" s="1" t="s">
        <v>63</v>
      </c>
      <c r="C13" s="1" t="s">
        <v>64</v>
      </c>
      <c r="D13" s="2">
        <f t="shared" si="0"/>
        <v>169</v>
      </c>
      <c r="E13" s="28"/>
      <c r="F13" s="2">
        <v>140.84</v>
      </c>
      <c r="G13" s="2"/>
      <c r="H13" s="2"/>
      <c r="I13" s="2"/>
      <c r="J13" s="2"/>
      <c r="K13" s="2"/>
      <c r="L13" s="2">
        <v>28.16</v>
      </c>
      <c r="N13" s="27"/>
      <c r="O13" s="25">
        <v>44831</v>
      </c>
      <c r="P13" s="1" t="s">
        <v>68</v>
      </c>
      <c r="Q13" s="2">
        <f t="shared" si="1"/>
        <v>450</v>
      </c>
      <c r="R13" s="2"/>
      <c r="S13" s="2">
        <v>450</v>
      </c>
      <c r="T13" s="2"/>
      <c r="U13" s="2"/>
      <c r="V13" s="2"/>
      <c r="W13" s="2"/>
      <c r="X13" s="13"/>
    </row>
    <row r="14" spans="1:23" ht="13.5" customHeight="1">
      <c r="A14" s="25">
        <v>44701</v>
      </c>
      <c r="B14" s="27" t="s">
        <v>69</v>
      </c>
      <c r="C14" s="27" t="s">
        <v>61</v>
      </c>
      <c r="D14" s="2">
        <f t="shared" si="0"/>
        <v>645.5</v>
      </c>
      <c r="E14"/>
      <c r="F14"/>
      <c r="G14" s="28">
        <v>645.5</v>
      </c>
      <c r="H14"/>
      <c r="I14"/>
      <c r="J14"/>
      <c r="K14"/>
      <c r="L14"/>
      <c r="N14" s="27"/>
      <c r="O14" s="25">
        <v>44978</v>
      </c>
      <c r="P14" s="27" t="s">
        <v>70</v>
      </c>
      <c r="Q14" s="2">
        <f t="shared" si="1"/>
        <v>1406.9</v>
      </c>
      <c r="R14" s="2"/>
      <c r="S14" s="2"/>
      <c r="T14" s="2">
        <v>1406.9</v>
      </c>
      <c r="U14" s="2"/>
      <c r="V14" s="2"/>
      <c r="W14" s="2"/>
    </row>
    <row r="15" spans="1:23" ht="13.5" customHeight="1">
      <c r="A15" s="25">
        <v>44706</v>
      </c>
      <c r="B15" s="1" t="s">
        <v>71</v>
      </c>
      <c r="C15" s="27" t="s">
        <v>61</v>
      </c>
      <c r="D15" s="2">
        <f t="shared" si="0"/>
        <v>61.74</v>
      </c>
      <c r="E15" s="2"/>
      <c r="F15" s="2">
        <v>61.74</v>
      </c>
      <c r="G15" s="2"/>
      <c r="H15" s="2"/>
      <c r="I15" s="2"/>
      <c r="J15" s="2"/>
      <c r="K15" s="2"/>
      <c r="L15" s="2"/>
      <c r="N15" s="27"/>
      <c r="O15" s="25"/>
      <c r="Q15" s="2"/>
      <c r="R15" s="2"/>
      <c r="S15" s="2"/>
      <c r="T15" s="2"/>
      <c r="U15" s="2"/>
      <c r="V15" s="2"/>
      <c r="W15" s="2"/>
    </row>
    <row r="16" spans="1:23" ht="13.5" customHeight="1">
      <c r="A16" s="25">
        <v>44706</v>
      </c>
      <c r="B16" s="27" t="s">
        <v>72</v>
      </c>
      <c r="C16" s="27" t="s">
        <v>61</v>
      </c>
      <c r="D16" s="2">
        <f t="shared" si="0"/>
        <v>70</v>
      </c>
      <c r="E16" s="2"/>
      <c r="F16" s="2">
        <v>70</v>
      </c>
      <c r="G16" s="2"/>
      <c r="H16" s="2"/>
      <c r="I16" s="2"/>
      <c r="J16" s="2"/>
      <c r="K16" s="2"/>
      <c r="L16" s="2"/>
      <c r="N16" s="27"/>
      <c r="O16" s="25"/>
      <c r="Q16" s="2"/>
      <c r="R16" s="2"/>
      <c r="S16" s="2"/>
      <c r="T16" s="2"/>
      <c r="U16" s="2"/>
      <c r="V16" s="2"/>
      <c r="W16" s="2"/>
    </row>
    <row r="17" spans="1:23" ht="13.5" customHeight="1">
      <c r="A17" s="25">
        <v>44706</v>
      </c>
      <c r="B17" s="1" t="s">
        <v>73</v>
      </c>
      <c r="C17" s="27" t="s">
        <v>61</v>
      </c>
      <c r="D17" s="2">
        <f t="shared" si="0"/>
        <v>60</v>
      </c>
      <c r="E17" s="2"/>
      <c r="F17" s="2">
        <v>50</v>
      </c>
      <c r="G17" s="2"/>
      <c r="H17" s="2"/>
      <c r="I17" s="2"/>
      <c r="J17" s="2"/>
      <c r="K17" s="2"/>
      <c r="L17" s="2">
        <v>10</v>
      </c>
      <c r="N17" s="27"/>
      <c r="O17" s="25"/>
      <c r="Q17" s="2"/>
      <c r="R17" s="2"/>
      <c r="S17" s="2"/>
      <c r="T17" s="2"/>
      <c r="U17" s="2"/>
      <c r="V17" s="2"/>
      <c r="W17" s="2"/>
    </row>
    <row r="18" spans="1:23" ht="13.5" customHeight="1">
      <c r="A18" s="25">
        <v>44706</v>
      </c>
      <c r="B18" s="1" t="s">
        <v>74</v>
      </c>
      <c r="C18" s="27" t="s">
        <v>61</v>
      </c>
      <c r="D18" s="2">
        <f t="shared" si="0"/>
        <v>287.84000000000003</v>
      </c>
      <c r="E18" s="2"/>
      <c r="F18" s="2"/>
      <c r="G18" s="2"/>
      <c r="H18" s="2"/>
      <c r="I18" s="2"/>
      <c r="J18" s="2"/>
      <c r="K18" s="2">
        <v>239.87</v>
      </c>
      <c r="L18" s="2">
        <v>47.97</v>
      </c>
      <c r="N18" s="27"/>
      <c r="Q18" s="2"/>
      <c r="R18" s="2"/>
      <c r="S18" s="2"/>
      <c r="T18" s="2"/>
      <c r="U18" s="2"/>
      <c r="V18" s="2"/>
      <c r="W18" s="2"/>
    </row>
    <row r="19" spans="1:23" ht="13.5" customHeight="1">
      <c r="A19" s="25">
        <v>44706</v>
      </c>
      <c r="B19" s="1" t="s">
        <v>75</v>
      </c>
      <c r="C19" s="27" t="s">
        <v>61</v>
      </c>
      <c r="D19" s="2">
        <f t="shared" si="0"/>
        <v>35</v>
      </c>
      <c r="E19" s="2"/>
      <c r="F19" s="2"/>
      <c r="G19" s="2"/>
      <c r="H19" s="2"/>
      <c r="I19" s="28">
        <v>35</v>
      </c>
      <c r="J19" s="2"/>
      <c r="K19" s="2"/>
      <c r="L19" s="2"/>
      <c r="N19" s="27"/>
      <c r="Q19" s="2"/>
      <c r="R19" s="2"/>
      <c r="S19" s="2"/>
      <c r="T19" s="2"/>
      <c r="U19" s="2"/>
      <c r="V19" s="2"/>
      <c r="W19" s="2"/>
    </row>
    <row r="20" spans="1:23" ht="13.5" customHeight="1">
      <c r="A20" s="25">
        <v>44706</v>
      </c>
      <c r="B20" s="1" t="s">
        <v>76</v>
      </c>
      <c r="C20" s="1" t="s">
        <v>61</v>
      </c>
      <c r="D20" s="2">
        <f t="shared" si="0"/>
        <v>105.97</v>
      </c>
      <c r="E20" s="2"/>
      <c r="F20" s="2"/>
      <c r="G20" s="2"/>
      <c r="H20" s="2"/>
      <c r="I20"/>
      <c r="J20" s="2"/>
      <c r="K20" s="2">
        <v>88.31</v>
      </c>
      <c r="L20" s="2">
        <v>17.66</v>
      </c>
      <c r="N20" s="27"/>
      <c r="Q20" s="2"/>
      <c r="R20" s="2"/>
      <c r="S20" s="2"/>
      <c r="T20" s="2"/>
      <c r="U20" s="2"/>
      <c r="V20" s="2"/>
      <c r="W20" s="2"/>
    </row>
    <row r="21" spans="1:23" ht="13.5" customHeight="1">
      <c r="A21" s="25">
        <v>44711</v>
      </c>
      <c r="B21" s="1" t="s">
        <v>66</v>
      </c>
      <c r="C21" s="1" t="s">
        <v>64</v>
      </c>
      <c r="D21" s="2">
        <f t="shared" si="0"/>
        <v>145.02</v>
      </c>
      <c r="E21"/>
      <c r="F21" s="2">
        <v>121.98</v>
      </c>
      <c r="G21" s="2"/>
      <c r="H21" s="2"/>
      <c r="I21" s="2"/>
      <c r="J21" s="2"/>
      <c r="K21" s="2"/>
      <c r="L21" s="2">
        <v>23.04</v>
      </c>
      <c r="N21" s="27"/>
      <c r="Q21" s="2"/>
      <c r="R21" s="2"/>
      <c r="S21" s="2"/>
      <c r="T21" s="2"/>
      <c r="U21" s="2"/>
      <c r="V21" s="2"/>
      <c r="W21" s="2"/>
    </row>
    <row r="22" spans="1:23" ht="13.5" customHeight="1">
      <c r="A22" s="25">
        <v>44722</v>
      </c>
      <c r="B22" s="1" t="s">
        <v>63</v>
      </c>
      <c r="C22" s="1" t="s">
        <v>64</v>
      </c>
      <c r="D22" s="2">
        <f t="shared" si="0"/>
        <v>169</v>
      </c>
      <c r="E22" s="28"/>
      <c r="F22" s="2">
        <v>140.84</v>
      </c>
      <c r="G22" s="2"/>
      <c r="H22" s="2"/>
      <c r="I22" s="2"/>
      <c r="J22" s="2"/>
      <c r="K22" s="2"/>
      <c r="L22" s="2">
        <v>28.16</v>
      </c>
      <c r="N22" s="27"/>
      <c r="Q22" s="2"/>
      <c r="R22" s="2"/>
      <c r="S22" s="2"/>
      <c r="T22" s="2"/>
      <c r="U22" s="2"/>
      <c r="V22" s="2"/>
      <c r="W22" s="2"/>
    </row>
    <row r="23" spans="1:23" ht="13.5" customHeight="1">
      <c r="A23" s="25">
        <v>44730</v>
      </c>
      <c r="B23" s="1" t="s">
        <v>77</v>
      </c>
      <c r="C23" s="1" t="s">
        <v>64</v>
      </c>
      <c r="D23" s="2">
        <f t="shared" si="0"/>
        <v>35</v>
      </c>
      <c r="E23" s="2"/>
      <c r="F23" s="2">
        <v>35</v>
      </c>
      <c r="G23" s="2"/>
      <c r="H23" s="2"/>
      <c r="I23" s="2"/>
      <c r="J23" s="2"/>
      <c r="K23" s="2"/>
      <c r="L23" s="2"/>
      <c r="N23" s="13"/>
      <c r="Q23" s="2"/>
      <c r="R23" s="2"/>
      <c r="S23" s="2"/>
      <c r="T23" s="2"/>
      <c r="U23" s="2"/>
      <c r="V23" s="2"/>
      <c r="W23" s="2"/>
    </row>
    <row r="24" spans="1:23" ht="13.5" customHeight="1">
      <c r="A24" s="25">
        <v>44742</v>
      </c>
      <c r="B24" s="1" t="s">
        <v>66</v>
      </c>
      <c r="C24" s="1" t="s">
        <v>64</v>
      </c>
      <c r="D24" s="2">
        <f t="shared" si="0"/>
        <v>145.02</v>
      </c>
      <c r="E24"/>
      <c r="F24" s="2">
        <v>121.98</v>
      </c>
      <c r="G24" s="2"/>
      <c r="H24" s="2"/>
      <c r="I24" s="2"/>
      <c r="J24" s="2"/>
      <c r="K24" s="2"/>
      <c r="L24" s="2">
        <v>23.04</v>
      </c>
      <c r="N24" s="27"/>
      <c r="Q24" s="2"/>
      <c r="R24" s="2"/>
      <c r="S24" s="2"/>
      <c r="T24" s="2"/>
      <c r="U24" s="2"/>
      <c r="V24" s="2"/>
      <c r="W24" s="2"/>
    </row>
    <row r="25" spans="1:23" ht="13.5" customHeight="1">
      <c r="A25" s="25">
        <v>44748</v>
      </c>
      <c r="B25" s="1" t="s">
        <v>78</v>
      </c>
      <c r="C25" s="1" t="s">
        <v>61</v>
      </c>
      <c r="D25" s="2">
        <f t="shared" si="0"/>
        <v>315</v>
      </c>
      <c r="E25" s="28"/>
      <c r="F25" s="2"/>
      <c r="G25" s="2"/>
      <c r="H25" s="2"/>
      <c r="I25" s="2"/>
      <c r="J25" s="2"/>
      <c r="K25" s="2">
        <v>300</v>
      </c>
      <c r="L25" s="2">
        <v>15</v>
      </c>
      <c r="N25" s="27"/>
      <c r="O25" s="27"/>
      <c r="Q25" s="2"/>
      <c r="R25" s="2"/>
      <c r="S25" s="2"/>
      <c r="T25" s="2"/>
      <c r="U25" s="2"/>
      <c r="V25" s="2"/>
      <c r="W25" s="2"/>
    </row>
    <row r="26" spans="1:23" ht="13.5" customHeight="1">
      <c r="A26" s="25">
        <v>44748</v>
      </c>
      <c r="B26" s="1" t="s">
        <v>79</v>
      </c>
      <c r="C26" s="1" t="s">
        <v>61</v>
      </c>
      <c r="D26" s="2">
        <f t="shared" si="0"/>
        <v>28.98</v>
      </c>
      <c r="E26" s="2"/>
      <c r="F26" s="2"/>
      <c r="G26" s="2"/>
      <c r="H26" s="2"/>
      <c r="I26" s="2">
        <v>24.48</v>
      </c>
      <c r="J26" s="2"/>
      <c r="K26" s="2"/>
      <c r="L26" s="2">
        <v>4.5</v>
      </c>
      <c r="N26" s="27"/>
      <c r="Q26" s="2"/>
      <c r="R26" s="2"/>
      <c r="S26" s="2"/>
      <c r="T26" s="2"/>
      <c r="U26" s="2"/>
      <c r="V26" s="2"/>
      <c r="W26" s="2"/>
    </row>
    <row r="27" spans="1:23" ht="13.5" customHeight="1">
      <c r="A27" s="25">
        <v>44748</v>
      </c>
      <c r="B27" s="1" t="s">
        <v>80</v>
      </c>
      <c r="C27" s="1" t="s">
        <v>61</v>
      </c>
      <c r="D27" s="2">
        <f t="shared" si="0"/>
        <v>540</v>
      </c>
      <c r="E27" s="2"/>
      <c r="F27" s="2"/>
      <c r="G27" s="2"/>
      <c r="H27" s="2"/>
      <c r="I27" s="2"/>
      <c r="J27" s="2">
        <v>450</v>
      </c>
      <c r="K27" s="2"/>
      <c r="L27" s="2">
        <v>90</v>
      </c>
      <c r="N27" s="27"/>
      <c r="Q27" s="2"/>
      <c r="R27" s="2"/>
      <c r="S27" s="2"/>
      <c r="T27" s="2"/>
      <c r="U27" s="2"/>
      <c r="V27" s="2"/>
      <c r="W27" s="2"/>
    </row>
    <row r="28" spans="1:23" ht="13.5" customHeight="1">
      <c r="A28" s="25">
        <v>44754</v>
      </c>
      <c r="B28" s="1" t="s">
        <v>63</v>
      </c>
      <c r="C28" s="1" t="s">
        <v>64</v>
      </c>
      <c r="D28" s="2">
        <f t="shared" si="0"/>
        <v>169</v>
      </c>
      <c r="E28" s="28"/>
      <c r="F28" s="2">
        <v>140.84</v>
      </c>
      <c r="G28" s="2"/>
      <c r="H28" s="2"/>
      <c r="I28" s="2"/>
      <c r="J28" s="2"/>
      <c r="K28" s="2"/>
      <c r="L28" s="2">
        <v>28.16</v>
      </c>
      <c r="N28" s="27"/>
      <c r="Q28" s="2"/>
      <c r="R28" s="2"/>
      <c r="S28" s="2"/>
      <c r="T28" s="2"/>
      <c r="U28" s="2"/>
      <c r="V28" s="2"/>
      <c r="W28" s="2"/>
    </row>
    <row r="29" spans="1:23" ht="13.5" customHeight="1">
      <c r="A29" s="25">
        <v>44757</v>
      </c>
      <c r="B29" s="27" t="s">
        <v>81</v>
      </c>
      <c r="C29" s="1" t="s">
        <v>61</v>
      </c>
      <c r="D29" s="2">
        <f t="shared" si="0"/>
        <v>88.2</v>
      </c>
      <c r="E29" s="2"/>
      <c r="F29" s="2"/>
      <c r="G29" s="2"/>
      <c r="H29" s="2"/>
      <c r="I29" s="2"/>
      <c r="J29" s="2">
        <v>73.5</v>
      </c>
      <c r="K29" s="2"/>
      <c r="L29" s="2">
        <v>14.7</v>
      </c>
      <c r="N29" s="27"/>
      <c r="Q29" s="2"/>
      <c r="R29" s="2"/>
      <c r="S29" s="2"/>
      <c r="T29" s="2"/>
      <c r="U29" s="2"/>
      <c r="V29" s="2"/>
      <c r="W29" s="2"/>
    </row>
    <row r="30" spans="1:23" ht="13.5" customHeight="1">
      <c r="A30" s="25">
        <v>44770</v>
      </c>
      <c r="B30" s="1" t="s">
        <v>66</v>
      </c>
      <c r="C30" s="1" t="s">
        <v>64</v>
      </c>
      <c r="D30" s="2">
        <f t="shared" si="0"/>
        <v>145.02</v>
      </c>
      <c r="E30"/>
      <c r="F30" s="2">
        <v>121.98</v>
      </c>
      <c r="G30" s="2"/>
      <c r="H30" s="2"/>
      <c r="I30" s="2"/>
      <c r="J30" s="2"/>
      <c r="K30" s="2"/>
      <c r="L30" s="2">
        <v>23.04</v>
      </c>
      <c r="M30"/>
      <c r="N30"/>
      <c r="Q30" s="2"/>
      <c r="R30" s="2"/>
      <c r="S30" s="2"/>
      <c r="T30" s="2"/>
      <c r="U30" s="2"/>
      <c r="V30" s="2"/>
      <c r="W30" s="2"/>
    </row>
    <row r="31" spans="1:23" ht="13.5" customHeight="1">
      <c r="A31" s="25">
        <v>44785</v>
      </c>
      <c r="B31" s="1" t="s">
        <v>63</v>
      </c>
      <c r="C31" s="1" t="s">
        <v>64</v>
      </c>
      <c r="D31" s="2">
        <f t="shared" si="0"/>
        <v>169</v>
      </c>
      <c r="E31" s="28"/>
      <c r="F31" s="2">
        <v>140.84</v>
      </c>
      <c r="G31" s="2"/>
      <c r="H31" s="2"/>
      <c r="I31" s="2"/>
      <c r="J31" s="2"/>
      <c r="K31" s="2"/>
      <c r="L31" s="2">
        <v>28.16</v>
      </c>
      <c r="N31" s="13"/>
      <c r="Q31" s="2"/>
      <c r="R31" s="2"/>
      <c r="S31" s="2"/>
      <c r="T31" s="2"/>
      <c r="U31" s="2"/>
      <c r="V31" s="2"/>
      <c r="W31" s="2"/>
    </row>
    <row r="32" spans="1:23" ht="13.5" customHeight="1">
      <c r="A32" s="25">
        <v>44803</v>
      </c>
      <c r="B32" s="1" t="s">
        <v>66</v>
      </c>
      <c r="C32" s="1" t="s">
        <v>64</v>
      </c>
      <c r="D32" s="2">
        <f t="shared" si="0"/>
        <v>145.02</v>
      </c>
      <c r="E32"/>
      <c r="F32" s="2">
        <v>121.98</v>
      </c>
      <c r="G32" s="2"/>
      <c r="H32" s="2"/>
      <c r="I32" s="2"/>
      <c r="J32" s="2"/>
      <c r="K32" s="2"/>
      <c r="L32" s="2">
        <v>23.04</v>
      </c>
      <c r="N32" s="13"/>
      <c r="P32" s="29"/>
      <c r="Q32" s="2"/>
      <c r="R32" s="2"/>
      <c r="S32" s="2"/>
      <c r="T32" s="2"/>
      <c r="U32" s="2"/>
      <c r="V32" s="2"/>
      <c r="W32" s="2"/>
    </row>
    <row r="33" spans="1:23" ht="13.5" customHeight="1">
      <c r="A33" s="25">
        <v>44817</v>
      </c>
      <c r="B33" s="1" t="s">
        <v>82</v>
      </c>
      <c r="C33" s="1" t="s">
        <v>61</v>
      </c>
      <c r="D33" s="2">
        <f t="shared" si="0"/>
        <v>50</v>
      </c>
      <c r="E33" s="2"/>
      <c r="F33" s="2">
        <v>50</v>
      </c>
      <c r="G33" s="2"/>
      <c r="H33" s="2"/>
      <c r="I33" s="2"/>
      <c r="J33" s="2"/>
      <c r="K33" s="2"/>
      <c r="L33" s="2"/>
      <c r="N33" s="13"/>
      <c r="Q33" s="2"/>
      <c r="R33" s="2"/>
      <c r="S33" s="2"/>
      <c r="T33" s="2"/>
      <c r="U33" s="2"/>
      <c r="V33" s="2"/>
      <c r="W33" s="2"/>
    </row>
    <row r="34" spans="1:23" ht="13.5" customHeight="1">
      <c r="A34" s="25">
        <v>44817</v>
      </c>
      <c r="B34" s="1" t="s">
        <v>83</v>
      </c>
      <c r="C34" s="1" t="s">
        <v>61</v>
      </c>
      <c r="D34" s="2">
        <f t="shared" si="0"/>
        <v>30</v>
      </c>
      <c r="E34"/>
      <c r="F34" s="2">
        <v>30</v>
      </c>
      <c r="G34" s="2"/>
      <c r="H34" s="2"/>
      <c r="I34" s="2"/>
      <c r="J34" s="2"/>
      <c r="K34" s="2"/>
      <c r="L34" s="2"/>
      <c r="N34" s="13"/>
      <c r="Q34" s="2"/>
      <c r="R34" s="2"/>
      <c r="S34" s="2"/>
      <c r="T34" s="2"/>
      <c r="U34" s="2"/>
      <c r="V34" s="2"/>
      <c r="W34" s="2"/>
    </row>
    <row r="35" spans="1:23" ht="13.5" customHeight="1">
      <c r="A35" s="25">
        <v>44817</v>
      </c>
      <c r="B35" s="1" t="s">
        <v>84</v>
      </c>
      <c r="C35" s="1" t="s">
        <v>61</v>
      </c>
      <c r="D35" s="2">
        <f t="shared" si="0"/>
        <v>990</v>
      </c>
      <c r="E35" s="2"/>
      <c r="F35" s="2"/>
      <c r="G35" s="2"/>
      <c r="H35" s="2"/>
      <c r="I35" s="2">
        <v>825</v>
      </c>
      <c r="J35" s="2"/>
      <c r="K35" s="2"/>
      <c r="L35" s="2">
        <v>165</v>
      </c>
      <c r="N35" s="13"/>
      <c r="Q35" s="2"/>
      <c r="R35" s="2"/>
      <c r="S35" s="2"/>
      <c r="T35" s="2"/>
      <c r="U35" s="2"/>
      <c r="V35" s="2"/>
      <c r="W35" s="2"/>
    </row>
    <row r="36" spans="1:23" ht="13.5" customHeight="1">
      <c r="A36" s="25">
        <v>44817</v>
      </c>
      <c r="B36" s="1" t="s">
        <v>85</v>
      </c>
      <c r="C36" s="1" t="s">
        <v>61</v>
      </c>
      <c r="D36" s="2">
        <f t="shared" si="0"/>
        <v>540</v>
      </c>
      <c r="E36" s="2"/>
      <c r="F36" s="2"/>
      <c r="G36" s="2"/>
      <c r="H36" s="2"/>
      <c r="I36" s="2"/>
      <c r="J36" s="2">
        <v>450</v>
      </c>
      <c r="K36" s="2"/>
      <c r="L36" s="2">
        <v>90</v>
      </c>
      <c r="N36" s="13"/>
      <c r="Q36" s="2"/>
      <c r="R36" s="2"/>
      <c r="S36" s="2"/>
      <c r="T36" s="2"/>
      <c r="U36" s="2"/>
      <c r="V36" s="2"/>
      <c r="W36" s="2"/>
    </row>
    <row r="37" spans="1:14" ht="13.5" customHeight="1">
      <c r="A37" s="25">
        <v>44817</v>
      </c>
      <c r="B37" s="1" t="s">
        <v>86</v>
      </c>
      <c r="C37" s="1" t="s">
        <v>61</v>
      </c>
      <c r="D37" s="2">
        <f t="shared" si="0"/>
        <v>165</v>
      </c>
      <c r="E37" s="2"/>
      <c r="F37"/>
      <c r="G37" s="2"/>
      <c r="H37" s="2"/>
      <c r="I37" s="2"/>
      <c r="J37" s="2">
        <v>165</v>
      </c>
      <c r="K37" s="2"/>
      <c r="L37" s="2"/>
      <c r="N37" s="13"/>
    </row>
    <row r="38" spans="1:14" ht="13.5" customHeight="1">
      <c r="A38" s="25">
        <v>44820</v>
      </c>
      <c r="B38" s="1" t="s">
        <v>63</v>
      </c>
      <c r="C38" s="1" t="s">
        <v>64</v>
      </c>
      <c r="D38" s="2">
        <f t="shared" si="0"/>
        <v>169</v>
      </c>
      <c r="E38" s="28"/>
      <c r="F38" s="2">
        <v>140.84</v>
      </c>
      <c r="G38" s="2"/>
      <c r="H38" s="2"/>
      <c r="I38" s="2"/>
      <c r="J38" s="2"/>
      <c r="K38" s="2"/>
      <c r="L38" s="2">
        <v>28.16</v>
      </c>
      <c r="N38" s="13"/>
    </row>
    <row r="39" spans="1:14" ht="13.5" customHeight="1">
      <c r="A39" s="25">
        <v>44829</v>
      </c>
      <c r="B39" s="1" t="s">
        <v>87</v>
      </c>
      <c r="C39" s="1" t="s">
        <v>61</v>
      </c>
      <c r="D39" s="2">
        <f t="shared" si="0"/>
        <v>130</v>
      </c>
      <c r="E39" s="28"/>
      <c r="F39" s="2"/>
      <c r="G39" s="2"/>
      <c r="H39" s="2"/>
      <c r="I39" s="2"/>
      <c r="J39" s="2">
        <v>130</v>
      </c>
      <c r="K39" s="2"/>
      <c r="L39" s="2"/>
      <c r="N39" s="13"/>
    </row>
    <row r="40" spans="1:14" ht="13.5" customHeight="1">
      <c r="A40" s="25">
        <v>44832</v>
      </c>
      <c r="B40" s="1" t="s">
        <v>66</v>
      </c>
      <c r="C40" s="1" t="s">
        <v>64</v>
      </c>
      <c r="D40" s="2">
        <f t="shared" si="0"/>
        <v>145.02</v>
      </c>
      <c r="E40"/>
      <c r="F40" s="2">
        <v>121.98</v>
      </c>
      <c r="G40" s="2"/>
      <c r="H40" s="2"/>
      <c r="I40" s="2"/>
      <c r="J40" s="2"/>
      <c r="K40" s="2"/>
      <c r="L40" s="2">
        <v>23.04</v>
      </c>
      <c r="N40" s="27"/>
    </row>
    <row r="41" spans="1:14" ht="13.5" customHeight="1">
      <c r="A41" s="25">
        <v>44847</v>
      </c>
      <c r="B41" s="1" t="s">
        <v>63</v>
      </c>
      <c r="C41" s="1" t="s">
        <v>64</v>
      </c>
      <c r="D41" s="2">
        <f t="shared" si="0"/>
        <v>169</v>
      </c>
      <c r="E41" s="28"/>
      <c r="F41" s="2">
        <v>140.84</v>
      </c>
      <c r="G41" s="2"/>
      <c r="H41" s="2"/>
      <c r="I41" s="2"/>
      <c r="J41" s="2"/>
      <c r="K41" s="2"/>
      <c r="L41" s="2">
        <v>28.16</v>
      </c>
      <c r="N41" s="27"/>
    </row>
    <row r="42" spans="1:14" ht="13.5" customHeight="1">
      <c r="A42" s="25">
        <v>44862</v>
      </c>
      <c r="B42" s="1" t="s">
        <v>66</v>
      </c>
      <c r="C42" s="1" t="s">
        <v>64</v>
      </c>
      <c r="D42" s="2">
        <f t="shared" si="0"/>
        <v>145.02</v>
      </c>
      <c r="E42"/>
      <c r="F42" s="2">
        <v>121.98</v>
      </c>
      <c r="G42" s="2"/>
      <c r="H42" s="2"/>
      <c r="I42" s="2"/>
      <c r="J42" s="2"/>
      <c r="K42" s="2"/>
      <c r="L42" s="2">
        <v>23.04</v>
      </c>
      <c r="N42" s="27"/>
    </row>
    <row r="43" spans="1:14" ht="13.5" customHeight="1">
      <c r="A43" s="25">
        <v>44873</v>
      </c>
      <c r="B43" s="1" t="s">
        <v>88</v>
      </c>
      <c r="C43" s="1">
        <v>1056</v>
      </c>
      <c r="D43" s="2">
        <f t="shared" si="0"/>
        <v>50</v>
      </c>
      <c r="E43" s="2"/>
      <c r="F43" s="2"/>
      <c r="G43" s="2"/>
      <c r="H43" s="2">
        <v>50</v>
      </c>
      <c r="I43" s="2"/>
      <c r="J43" s="2"/>
      <c r="K43" s="2"/>
      <c r="L43" s="2"/>
      <c r="N43" s="27"/>
    </row>
    <row r="44" spans="1:14" ht="13.5" customHeight="1">
      <c r="A44" s="25">
        <v>44875</v>
      </c>
      <c r="B44" s="1" t="s">
        <v>63</v>
      </c>
      <c r="C44" s="1" t="s">
        <v>64</v>
      </c>
      <c r="D44" s="2">
        <f t="shared" si="0"/>
        <v>169</v>
      </c>
      <c r="E44" s="28"/>
      <c r="F44" s="2">
        <v>140.84</v>
      </c>
      <c r="G44" s="2"/>
      <c r="H44" s="2"/>
      <c r="I44" s="2"/>
      <c r="J44" s="2"/>
      <c r="K44" s="2"/>
      <c r="L44" s="2">
        <v>28.16</v>
      </c>
      <c r="N44" s="27"/>
    </row>
    <row r="45" spans="1:14" ht="13.5" customHeight="1">
      <c r="A45" s="25">
        <v>44893</v>
      </c>
      <c r="B45" s="1" t="s">
        <v>66</v>
      </c>
      <c r="C45" s="1" t="s">
        <v>64</v>
      </c>
      <c r="D45" s="2">
        <f t="shared" si="0"/>
        <v>145.02</v>
      </c>
      <c r="E45"/>
      <c r="F45" s="2">
        <v>121.98</v>
      </c>
      <c r="G45" s="2"/>
      <c r="H45" s="2"/>
      <c r="I45" s="2"/>
      <c r="J45" s="2"/>
      <c r="K45" s="2"/>
      <c r="L45" s="2">
        <v>23.04</v>
      </c>
      <c r="N45" s="27"/>
    </row>
    <row r="46" spans="1:14" ht="13.5" customHeight="1">
      <c r="A46" s="25">
        <v>44905</v>
      </c>
      <c r="B46" s="1" t="s">
        <v>63</v>
      </c>
      <c r="C46" s="1" t="s">
        <v>64</v>
      </c>
      <c r="D46" s="2">
        <f t="shared" si="0"/>
        <v>169</v>
      </c>
      <c r="E46" s="28"/>
      <c r="F46" s="2">
        <v>140.84</v>
      </c>
      <c r="G46" s="2"/>
      <c r="H46" s="2"/>
      <c r="I46" s="2"/>
      <c r="J46" s="2"/>
      <c r="K46" s="2"/>
      <c r="L46" s="2">
        <v>28.16</v>
      </c>
      <c r="N46" s="27"/>
    </row>
    <row r="47" spans="1:14" ht="13.5" customHeight="1">
      <c r="A47" s="25">
        <v>44923</v>
      </c>
      <c r="B47" s="1" t="s">
        <v>66</v>
      </c>
      <c r="C47" s="1" t="s">
        <v>64</v>
      </c>
      <c r="D47" s="2">
        <f t="shared" si="0"/>
        <v>145.02</v>
      </c>
      <c r="E47"/>
      <c r="F47" s="2">
        <v>121.98</v>
      </c>
      <c r="G47" s="2"/>
      <c r="H47" s="2"/>
      <c r="I47" s="2"/>
      <c r="J47" s="2"/>
      <c r="K47" s="2"/>
      <c r="L47" s="2">
        <v>23.04</v>
      </c>
      <c r="N47" s="27"/>
    </row>
    <row r="48" spans="1:14" ht="13.5" customHeight="1">
      <c r="A48" s="25">
        <v>44936</v>
      </c>
      <c r="B48" s="1" t="s">
        <v>89</v>
      </c>
      <c r="C48" s="1" t="s">
        <v>61</v>
      </c>
      <c r="D48" s="2">
        <f t="shared" si="0"/>
        <v>354</v>
      </c>
      <c r="E48" s="2"/>
      <c r="F48" s="2"/>
      <c r="G48" s="2"/>
      <c r="H48" s="2"/>
      <c r="I48" s="2"/>
      <c r="J48" s="2"/>
      <c r="K48" s="2">
        <v>295</v>
      </c>
      <c r="L48" s="2">
        <v>59</v>
      </c>
      <c r="N48" s="27"/>
    </row>
    <row r="49" spans="1:14" ht="13.5" customHeight="1">
      <c r="A49" s="25">
        <v>44936</v>
      </c>
      <c r="B49" s="1" t="s">
        <v>90</v>
      </c>
      <c r="C49" s="1" t="s">
        <v>61</v>
      </c>
      <c r="D49" s="2">
        <f t="shared" si="0"/>
        <v>2486.4</v>
      </c>
      <c r="E49" s="2"/>
      <c r="F49" s="2"/>
      <c r="G49" s="2"/>
      <c r="H49" s="2"/>
      <c r="I49" s="2"/>
      <c r="J49" s="2">
        <v>2072</v>
      </c>
      <c r="K49"/>
      <c r="L49" s="2">
        <v>414.4</v>
      </c>
      <c r="N49" s="27"/>
    </row>
    <row r="50" spans="1:15" ht="13.5" customHeight="1">
      <c r="A50" s="25">
        <v>44936</v>
      </c>
      <c r="B50" s="1" t="s">
        <v>91</v>
      </c>
      <c r="C50" s="1" t="s">
        <v>61</v>
      </c>
      <c r="D50" s="30">
        <f t="shared" si="0"/>
        <v>149.2</v>
      </c>
      <c r="E50" s="2"/>
      <c r="F50" s="2"/>
      <c r="G50" s="2"/>
      <c r="H50" s="2"/>
      <c r="I50" s="2"/>
      <c r="J50" s="2"/>
      <c r="K50" s="30">
        <v>124.33</v>
      </c>
      <c r="L50" s="2">
        <v>24.87</v>
      </c>
      <c r="N50" s="27"/>
      <c r="O50" s="31" t="s">
        <v>92</v>
      </c>
    </row>
    <row r="51" spans="1:14" ht="13.5" customHeight="1">
      <c r="A51" s="25">
        <v>44939</v>
      </c>
      <c r="B51" s="1" t="s">
        <v>93</v>
      </c>
      <c r="C51" s="1" t="s">
        <v>61</v>
      </c>
      <c r="D51" s="30">
        <f t="shared" si="0"/>
        <v>69.87</v>
      </c>
      <c r="E51" s="28"/>
      <c r="F51" s="2"/>
      <c r="G51" s="2"/>
      <c r="H51" s="2"/>
      <c r="I51" s="2">
        <v>69.87</v>
      </c>
      <c r="J51" s="2"/>
      <c r="K51" s="2"/>
      <c r="L51" s="2"/>
      <c r="N51" s="27"/>
    </row>
    <row r="52" spans="1:14" ht="13.5" customHeight="1">
      <c r="A52" s="25">
        <v>44957</v>
      </c>
      <c r="B52" s="1" t="s">
        <v>66</v>
      </c>
      <c r="C52" s="1" t="s">
        <v>64</v>
      </c>
      <c r="D52" s="2">
        <f t="shared" si="0"/>
        <v>145.02</v>
      </c>
      <c r="E52"/>
      <c r="F52" s="2">
        <v>121.98</v>
      </c>
      <c r="G52" s="2"/>
      <c r="H52" s="2"/>
      <c r="I52" s="2"/>
      <c r="J52" s="2"/>
      <c r="K52" s="2"/>
      <c r="L52" s="2">
        <v>23.04</v>
      </c>
      <c r="N52" s="27"/>
    </row>
    <row r="53" spans="1:14" ht="13.5" customHeight="1">
      <c r="A53" s="25">
        <v>44960</v>
      </c>
      <c r="B53" s="1" t="s">
        <v>94</v>
      </c>
      <c r="C53" s="1" t="s">
        <v>61</v>
      </c>
      <c r="D53" s="2">
        <f t="shared" si="0"/>
        <v>55.89</v>
      </c>
      <c r="E53" s="2"/>
      <c r="F53" s="2"/>
      <c r="G53" s="2"/>
      <c r="H53" s="2"/>
      <c r="I53" s="2"/>
      <c r="J53" s="2">
        <v>55.89</v>
      </c>
      <c r="K53" s="2"/>
      <c r="L53" s="2"/>
      <c r="N53" s="27"/>
    </row>
    <row r="54" spans="1:14" ht="13.5" customHeight="1">
      <c r="A54" s="25">
        <v>44968</v>
      </c>
      <c r="B54" s="1" t="s">
        <v>95</v>
      </c>
      <c r="C54" s="1" t="s">
        <v>61</v>
      </c>
      <c r="D54" s="2">
        <f t="shared" si="0"/>
        <v>459.54999999999995</v>
      </c>
      <c r="E54" s="2"/>
      <c r="F54" s="2"/>
      <c r="G54" s="2"/>
      <c r="H54" s="2"/>
      <c r="I54" s="2"/>
      <c r="J54" s="2">
        <v>382.96</v>
      </c>
      <c r="K54" s="2"/>
      <c r="L54" s="2">
        <v>76.59</v>
      </c>
      <c r="N54" s="27"/>
    </row>
    <row r="55" spans="1:14" ht="13.5" customHeight="1">
      <c r="A55" s="25">
        <v>44985</v>
      </c>
      <c r="B55" s="1" t="s">
        <v>66</v>
      </c>
      <c r="C55" s="1" t="s">
        <v>64</v>
      </c>
      <c r="D55" s="2">
        <f t="shared" si="0"/>
        <v>145.02</v>
      </c>
      <c r="E55"/>
      <c r="F55" s="2">
        <v>121.98</v>
      </c>
      <c r="G55" s="2"/>
      <c r="H55" s="2"/>
      <c r="I55" s="2"/>
      <c r="J55" s="2"/>
      <c r="K55" s="2"/>
      <c r="L55" s="2">
        <v>23.04</v>
      </c>
      <c r="N55" s="27"/>
    </row>
    <row r="56" spans="1:14" ht="13.5" customHeight="1">
      <c r="A56" s="25">
        <v>44993</v>
      </c>
      <c r="B56" s="1" t="s">
        <v>96</v>
      </c>
      <c r="C56" s="1" t="s">
        <v>61</v>
      </c>
      <c r="D56" s="2">
        <f t="shared" si="0"/>
        <v>2027.9</v>
      </c>
      <c r="E56" s="2"/>
      <c r="F56" s="2"/>
      <c r="G56" s="2"/>
      <c r="H56" s="2"/>
      <c r="I56" s="2">
        <v>2027.9</v>
      </c>
      <c r="J56" s="2"/>
      <c r="K56" s="2"/>
      <c r="L56" s="2"/>
      <c r="N56" s="27"/>
    </row>
    <row r="57" spans="1:14" ht="13.5" customHeight="1">
      <c r="A57" s="25">
        <v>44993</v>
      </c>
      <c r="B57" s="1" t="s">
        <v>97</v>
      </c>
      <c r="C57" s="1" t="s">
        <v>61</v>
      </c>
      <c r="D57" s="2">
        <f t="shared" si="0"/>
        <v>336</v>
      </c>
      <c r="E57" s="2"/>
      <c r="F57" s="2"/>
      <c r="G57" s="2"/>
      <c r="H57" s="2"/>
      <c r="I57" s="2"/>
      <c r="J57" s="2"/>
      <c r="K57" s="2">
        <v>280</v>
      </c>
      <c r="L57" s="2">
        <v>56</v>
      </c>
      <c r="N57" s="27"/>
    </row>
    <row r="58" spans="1:14" ht="13.5" customHeight="1">
      <c r="A58" s="25">
        <v>44993</v>
      </c>
      <c r="B58" s="1" t="s">
        <v>98</v>
      </c>
      <c r="C58" s="1" t="s">
        <v>61</v>
      </c>
      <c r="D58" s="2">
        <f t="shared" si="0"/>
        <v>210</v>
      </c>
      <c r="E58" s="2"/>
      <c r="F58" s="2"/>
      <c r="G58" s="2"/>
      <c r="H58" s="2"/>
      <c r="I58" s="2"/>
      <c r="J58" s="2">
        <v>175</v>
      </c>
      <c r="K58" s="2"/>
      <c r="L58" s="2">
        <v>35</v>
      </c>
      <c r="N58" s="27"/>
    </row>
    <row r="59" spans="1:14" ht="13.5" customHeight="1">
      <c r="A59" s="25">
        <v>44993</v>
      </c>
      <c r="B59" s="1" t="s">
        <v>99</v>
      </c>
      <c r="C59" s="1" t="s">
        <v>61</v>
      </c>
      <c r="D59" s="2">
        <f t="shared" si="0"/>
        <v>12</v>
      </c>
      <c r="E59" s="2"/>
      <c r="F59" s="2"/>
      <c r="G59" s="2"/>
      <c r="H59" s="2"/>
      <c r="I59" s="2"/>
      <c r="J59" s="2">
        <v>12</v>
      </c>
      <c r="K59" s="2"/>
      <c r="L59" s="2"/>
      <c r="N59" s="27"/>
    </row>
    <row r="60" spans="1:14" ht="13.5" customHeight="1">
      <c r="A60" s="25">
        <v>45014</v>
      </c>
      <c r="B60" s="1" t="s">
        <v>66</v>
      </c>
      <c r="C60" s="1" t="s">
        <v>64</v>
      </c>
      <c r="D60" s="2">
        <f t="shared" si="0"/>
        <v>145.02</v>
      </c>
      <c r="E60"/>
      <c r="F60" s="2">
        <v>121.98</v>
      </c>
      <c r="G60" s="2"/>
      <c r="H60" s="2"/>
      <c r="I60" s="2"/>
      <c r="J60" s="2"/>
      <c r="K60" s="2"/>
      <c r="L60" s="2">
        <v>23.04</v>
      </c>
      <c r="N60" s="27"/>
    </row>
    <row r="61" spans="4:12" ht="13.5" customHeight="1">
      <c r="D61" s="2"/>
      <c r="E61" s="2"/>
      <c r="F61" s="2"/>
      <c r="G61" s="2"/>
      <c r="H61" s="2"/>
      <c r="I61" s="2"/>
      <c r="J61" s="2"/>
      <c r="K61" s="2"/>
      <c r="L61" s="2"/>
    </row>
    <row r="62" spans="3:23" ht="13.5" customHeight="1">
      <c r="C62" s="13" t="s">
        <v>100</v>
      </c>
      <c r="D62" s="12">
        <f>SUM(D10:D61)</f>
        <v>13723.48</v>
      </c>
      <c r="E62" s="12">
        <f>SUM(E10:E61)</f>
        <v>0</v>
      </c>
      <c r="F62" s="12">
        <f>SUM(F10:F61)</f>
        <v>3089.06</v>
      </c>
      <c r="G62" s="12">
        <f>SUM(G10:G61)</f>
        <v>645.5</v>
      </c>
      <c r="H62" s="12">
        <f>SUM(H10:H61)</f>
        <v>50</v>
      </c>
      <c r="I62" s="12">
        <f>SUM(I10:I61)</f>
        <v>2982.25</v>
      </c>
      <c r="J62" s="12">
        <f>SUM(J10:J61)</f>
        <v>3966.35</v>
      </c>
      <c r="K62" s="12">
        <f>SUM(K10:K61)</f>
        <v>1327.51</v>
      </c>
      <c r="L62" s="12">
        <f>SUM(L10:L61)</f>
        <v>1662.81</v>
      </c>
      <c r="M62" s="12">
        <f>SUM(M10:M61)</f>
        <v>0</v>
      </c>
      <c r="P62" s="11" t="s">
        <v>100</v>
      </c>
      <c r="Q62" s="12">
        <f>SUM(Q10:Q61)</f>
        <v>13839.56</v>
      </c>
      <c r="R62" s="12">
        <f>SUM(R10:R61)</f>
        <v>10004.57</v>
      </c>
      <c r="S62" s="12">
        <f>SUM(S10:S61)</f>
        <v>900</v>
      </c>
      <c r="T62" s="12">
        <f>SUM(T10:T61)</f>
        <v>2934.99</v>
      </c>
      <c r="U62" s="12">
        <f>SUM(U10:U61)</f>
        <v>0</v>
      </c>
      <c r="V62" s="12">
        <f>SUM(V10:V61)</f>
        <v>0</v>
      </c>
      <c r="W62" s="12">
        <f>SUM(W10:W61)</f>
        <v>0</v>
      </c>
    </row>
    <row r="63" spans="4:12" ht="13.5" customHeight="1">
      <c r="D63" s="2"/>
      <c r="E63" s="2"/>
      <c r="F63" s="2"/>
      <c r="G63" s="2"/>
      <c r="H63" s="2"/>
      <c r="I63" s="2"/>
      <c r="J63" s="2"/>
      <c r="K63" s="2"/>
      <c r="L63" s="2"/>
    </row>
    <row r="64" spans="1:2" ht="15" customHeight="1">
      <c r="A64" s="11" t="s">
        <v>101</v>
      </c>
      <c r="B64" s="31" t="s">
        <v>102</v>
      </c>
    </row>
    <row r="65" ht="15" customHeight="1">
      <c r="B65" s="31" t="s">
        <v>103</v>
      </c>
    </row>
    <row r="66" spans="2:16" ht="15" customHeight="1">
      <c r="B66" s="31" t="s">
        <v>104</v>
      </c>
      <c r="P66" s="29"/>
    </row>
    <row r="67" ht="8.25" customHeight="1">
      <c r="B67" s="31"/>
    </row>
    <row r="68" spans="1:2" ht="16.5" customHeight="1">
      <c r="A68" s="11" t="s">
        <v>101</v>
      </c>
      <c r="B68" s="31" t="s">
        <v>105</v>
      </c>
    </row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22"/>
  <sheetViews>
    <sheetView workbookViewId="0" topLeftCell="A1">
      <selection activeCell="D14" sqref="D14"/>
    </sheetView>
  </sheetViews>
  <sheetFormatPr defaultColWidth="9.140625" defaultRowHeight="14.25" customHeight="1"/>
  <cols>
    <col min="1" max="1" width="8.421875" style="0" customWidth="1"/>
    <col min="2" max="5" width="11.421875" style="1" customWidth="1"/>
    <col min="6" max="6" width="3.421875" style="0" customWidth="1"/>
    <col min="7" max="16384" width="10.421875" style="0" customWidth="1"/>
  </cols>
  <sheetData>
    <row r="1" ht="24" customHeight="1">
      <c r="D1" s="4" t="s">
        <v>106</v>
      </c>
    </row>
    <row r="4" spans="3:5" ht="15.75" customHeight="1">
      <c r="C4" s="20" t="s">
        <v>36</v>
      </c>
      <c r="E4" s="22">
        <f>Summary!G34</f>
        <v>2588.91</v>
      </c>
    </row>
    <row r="7" spans="2:5" ht="14.25" customHeight="1">
      <c r="B7" s="26"/>
      <c r="C7" s="26" t="s">
        <v>107</v>
      </c>
      <c r="D7" s="26"/>
      <c r="E7" s="26" t="s">
        <v>107</v>
      </c>
    </row>
    <row r="8" spans="2:5" ht="14.25" customHeight="1">
      <c r="B8" s="26" t="s">
        <v>39</v>
      </c>
      <c r="C8" s="26" t="s">
        <v>108</v>
      </c>
      <c r="D8" s="26" t="s">
        <v>109</v>
      </c>
      <c r="E8" s="26" t="s">
        <v>110</v>
      </c>
    </row>
    <row r="9" spans="2:4" ht="15" customHeight="1">
      <c r="B9"/>
      <c r="C9"/>
      <c r="D9"/>
    </row>
    <row r="10" spans="2:5" ht="13.5" customHeight="1">
      <c r="B10" s="25">
        <v>44718</v>
      </c>
      <c r="D10" s="2">
        <v>0.2</v>
      </c>
      <c r="E10" s="2"/>
    </row>
    <row r="11" spans="2:5" ht="13.5" customHeight="1">
      <c r="B11" s="25">
        <v>44809</v>
      </c>
      <c r="C11" s="29"/>
      <c r="D11" s="2">
        <v>0.8</v>
      </c>
      <c r="E11" s="2"/>
    </row>
    <row r="12" spans="2:5" ht="14.25" customHeight="1">
      <c r="B12" s="25">
        <v>44900</v>
      </c>
      <c r="C12" s="29"/>
      <c r="D12" s="2">
        <v>1.44</v>
      </c>
      <c r="E12" s="2"/>
    </row>
    <row r="13" spans="2:5" ht="14.25" customHeight="1">
      <c r="B13" s="25">
        <v>44991</v>
      </c>
      <c r="C13" s="29"/>
      <c r="D13" s="2">
        <v>3.22</v>
      </c>
      <c r="E13" s="2"/>
    </row>
    <row r="14" spans="2:5" ht="14.25" customHeight="1">
      <c r="B14" s="25"/>
      <c r="C14" s="29"/>
      <c r="D14" s="2"/>
      <c r="E14" s="2"/>
    </row>
    <row r="15" spans="3:5" ht="14.25" customHeight="1">
      <c r="C15" s="29"/>
      <c r="D15" s="2"/>
      <c r="E15" s="2"/>
    </row>
    <row r="16" spans="3:5" ht="14.25" customHeight="1">
      <c r="C16" s="29"/>
      <c r="D16" s="2"/>
      <c r="E16" s="2"/>
    </row>
    <row r="17" spans="4:5" ht="14.25" customHeight="1">
      <c r="D17" s="3"/>
      <c r="E17" s="3"/>
    </row>
    <row r="18" spans="2:5" ht="14.25" customHeight="1">
      <c r="B18" s="13" t="s">
        <v>100</v>
      </c>
      <c r="C18" s="32">
        <f>SUM(C10:C17)</f>
        <v>0</v>
      </c>
      <c r="D18" s="12">
        <f>SUM(D10:D17)</f>
        <v>5.66</v>
      </c>
      <c r="E18" s="12">
        <f>SUM(E10:E17)</f>
        <v>0</v>
      </c>
    </row>
    <row r="19" spans="4:5" ht="14.25" customHeight="1">
      <c r="D19" s="3"/>
      <c r="E19" s="3"/>
    </row>
    <row r="20" spans="4:5" ht="14.25" customHeight="1">
      <c r="D20" s="3"/>
      <c r="E20" s="3"/>
    </row>
    <row r="21" spans="4:5" ht="14.25" customHeight="1">
      <c r="D21" s="3"/>
      <c r="E21" s="3"/>
    </row>
    <row r="22" spans="3:5" ht="15.75" customHeight="1">
      <c r="C22" s="20" t="s">
        <v>37</v>
      </c>
      <c r="D22" s="3"/>
      <c r="E22" s="21">
        <f>E4+C18+D18-E18</f>
        <v>2594.5699999999997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D1" sqref="D1"/>
    </sheetView>
  </sheetViews>
  <sheetFormatPr defaultColWidth="9.140625" defaultRowHeight="12.75"/>
  <cols>
    <col min="1" max="16384" width="11.421875" style="0" customWidth="1"/>
  </cols>
  <sheetData>
    <row r="1" spans="1:2" ht="24">
      <c r="A1" s="1"/>
      <c r="B1" s="4" t="s">
        <v>111</v>
      </c>
    </row>
    <row r="2" spans="1:4" ht="14.25">
      <c r="A2" s="1"/>
      <c r="B2" s="1"/>
      <c r="C2" s="1"/>
      <c r="D2" s="1"/>
    </row>
    <row r="3" spans="1:4" ht="14.25">
      <c r="A3" s="1"/>
      <c r="B3" s="1"/>
      <c r="C3" s="1"/>
      <c r="D3" s="1"/>
    </row>
    <row r="4" spans="1:4" ht="14.25">
      <c r="A4" s="26" t="s">
        <v>112</v>
      </c>
      <c r="B4" s="26" t="s">
        <v>113</v>
      </c>
      <c r="C4" s="26" t="s">
        <v>114</v>
      </c>
      <c r="D4" s="26" t="s">
        <v>115</v>
      </c>
    </row>
    <row r="5" spans="1:4" ht="14.25">
      <c r="A5" s="1"/>
      <c r="B5" s="1"/>
      <c r="C5" s="1"/>
      <c r="D5" s="1"/>
    </row>
    <row r="6" spans="1:4" ht="14.25">
      <c r="A6" s="1">
        <v>1</v>
      </c>
      <c r="B6" s="33">
        <f>Summary!G37</f>
        <v>4774.66</v>
      </c>
      <c r="C6" s="34">
        <f aca="true" t="shared" si="0" ref="C6:C8">ROUND(B6,0)</f>
        <v>4775</v>
      </c>
      <c r="D6" s="34">
        <f>C6</f>
        <v>4775</v>
      </c>
    </row>
    <row r="7" spans="1:4" ht="14.25">
      <c r="A7" s="1">
        <v>2</v>
      </c>
      <c r="B7" s="33">
        <f>Summary!C7</f>
        <v>10004.57</v>
      </c>
      <c r="C7" s="34">
        <f t="shared" si="0"/>
        <v>10005</v>
      </c>
      <c r="D7" s="34">
        <v>10004</v>
      </c>
    </row>
    <row r="8" spans="1:4" ht="14.25">
      <c r="A8" s="1">
        <v>3</v>
      </c>
      <c r="B8" s="33">
        <f>Summary!C20</f>
        <v>3840.6499999999996</v>
      </c>
      <c r="C8" s="34">
        <f t="shared" si="0"/>
        <v>3841</v>
      </c>
      <c r="D8" s="34">
        <f>C8</f>
        <v>3841</v>
      </c>
    </row>
    <row r="9" spans="1:4" ht="14.25">
      <c r="A9" s="1"/>
      <c r="B9" s="33"/>
      <c r="C9" s="1"/>
      <c r="D9" s="34"/>
    </row>
    <row r="10" spans="1:4" ht="14.25">
      <c r="A10" s="1" t="s">
        <v>116</v>
      </c>
      <c r="B10" s="29">
        <f>SUM(B6:B8)</f>
        <v>18619.879999999997</v>
      </c>
      <c r="C10" s="35">
        <f>SUM(C6:C8)</f>
        <v>18621</v>
      </c>
      <c r="D10" s="35">
        <f>SUM(D6:D8)</f>
        <v>18620</v>
      </c>
    </row>
    <row r="11" spans="1:4" ht="14.25">
      <c r="A11" s="1"/>
      <c r="B11" s="1"/>
      <c r="C11" s="1"/>
      <c r="D11" s="34"/>
    </row>
    <row r="12" spans="1:4" ht="14.25">
      <c r="A12" s="1">
        <v>4</v>
      </c>
      <c r="B12" s="33">
        <f>Summary!G7</f>
        <v>0</v>
      </c>
      <c r="C12" s="34">
        <f aca="true" t="shared" si="1" ref="C12:C14">ROUND(B12,0)</f>
        <v>0</v>
      </c>
      <c r="D12" s="34">
        <f aca="true" t="shared" si="2" ref="D12:D14">C12</f>
        <v>0</v>
      </c>
    </row>
    <row r="13" spans="1:4" ht="14.25">
      <c r="A13" s="1">
        <v>5</v>
      </c>
      <c r="B13" s="33">
        <v>0</v>
      </c>
      <c r="C13" s="34">
        <f t="shared" si="1"/>
        <v>0</v>
      </c>
      <c r="D13" s="34">
        <f t="shared" si="2"/>
        <v>0</v>
      </c>
    </row>
    <row r="14" spans="1:4" ht="14.25">
      <c r="A14" s="1">
        <v>6</v>
      </c>
      <c r="B14" s="33">
        <f>Summary!G20</f>
        <v>13723.48</v>
      </c>
      <c r="C14" s="34">
        <f t="shared" si="1"/>
        <v>13723</v>
      </c>
      <c r="D14" s="34">
        <f t="shared" si="2"/>
        <v>13723</v>
      </c>
    </row>
    <row r="15" spans="1:4" ht="14.25">
      <c r="A15" s="1"/>
      <c r="B15" s="33"/>
      <c r="C15" s="1"/>
      <c r="D15" s="34"/>
    </row>
    <row r="16" spans="1:4" ht="14.25">
      <c r="A16" s="1" t="s">
        <v>117</v>
      </c>
      <c r="B16" s="29">
        <f>SUM(B12:B14)</f>
        <v>13723.48</v>
      </c>
      <c r="C16" s="35">
        <f>SUM(B16:B16)</f>
        <v>13723.48</v>
      </c>
      <c r="D16" s="35">
        <f>SUM(C16:C16)</f>
        <v>13723.48</v>
      </c>
    </row>
    <row r="17" spans="1:4" ht="14.25">
      <c r="A17" s="1"/>
      <c r="B17" s="1"/>
      <c r="C17" s="1"/>
      <c r="D17" s="34"/>
    </row>
    <row r="18" spans="1:4" ht="14.25">
      <c r="A18" s="1">
        <v>7</v>
      </c>
      <c r="B18" s="29">
        <f>B10-B16</f>
        <v>4896.399999999998</v>
      </c>
      <c r="C18" s="34">
        <f>ROUND(B18,0)</f>
        <v>4896</v>
      </c>
      <c r="D18" s="34">
        <v>4897</v>
      </c>
    </row>
    <row r="19" ht="14.25">
      <c r="D19" s="34"/>
    </row>
    <row r="20" spans="2:4" ht="14.25">
      <c r="B20" s="11" t="s">
        <v>118</v>
      </c>
      <c r="C20" s="36">
        <f>ROUND(C10-C16-C18,0)</f>
        <v>2</v>
      </c>
      <c r="D20" s="36">
        <f>ROUND(D10-D16-D18,0)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Jordan</dc:creator>
  <cp:keywords/>
  <dc:description/>
  <cp:lastModifiedBy/>
  <cp:lastPrinted>2020-01-06T06:16:45Z</cp:lastPrinted>
  <dcterms:created xsi:type="dcterms:W3CDTF">2013-12-17T04:49:12Z</dcterms:created>
  <dcterms:modified xsi:type="dcterms:W3CDTF">2023-04-16T06:00:49Z</dcterms:modified>
  <cp:category/>
  <cp:version/>
  <cp:contentType/>
  <cp:contentStatus/>
  <cp:revision>404</cp:revision>
</cp:coreProperties>
</file>